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4w0h4/Desktop/"/>
    </mc:Choice>
  </mc:AlternateContent>
  <xr:revisionPtr revIDLastSave="0" documentId="8_{9FBCAE74-2ACE-0848-BABA-DA7AB8830355}" xr6:coauthVersionLast="47" xr6:coauthVersionMax="47" xr10:uidLastSave="{00000000-0000-0000-0000-000000000000}"/>
  <bookViews>
    <workbookView xWindow="0" yWindow="500" windowWidth="23260" windowHeight="12460" activeTab="4" xr2:uid="{5D219D8E-2EAD-44B1-A3B4-18195F870C51}"/>
  </bookViews>
  <sheets>
    <sheet name="commun" sheetId="8" r:id="rId1"/>
    <sheet name="MSCI-ID" sheetId="2" r:id="rId2"/>
    <sheet name="MSCI-IG" sheetId="4" r:id="rId3"/>
    <sheet name="MSCI-IM" sheetId="5" r:id="rId4"/>
    <sheet name="MSCI-T" sheetId="1" r:id="rId5"/>
    <sheet name="MSCI-IG 2026" sheetId="9" state="hidden" r:id="rId6"/>
  </sheets>
  <definedNames>
    <definedName name="_xlnm.Print_Area" localSheetId="0">commun!$A$1:$F$55</definedName>
    <definedName name="_xlnm.Print_Area" localSheetId="1">'MSCI-ID'!$A$1:$B$21</definedName>
    <definedName name="_xlnm.Print_Area" localSheetId="2">'MSCI-IG'!$A$1:$B$16</definedName>
    <definedName name="_xlnm.Print_Area" localSheetId="5">'MSCI-IG 2026'!$A$1:$B$16</definedName>
    <definedName name="_xlnm.Print_Area" localSheetId="3">'MSCI-IM'!$A$1:$B$18</definedName>
    <definedName name="_xlnm.Print_Area" localSheetId="4">'MSCI-T'!$A$1:$B$20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9" l="1"/>
  <c r="I11" i="9"/>
  <c r="F11" i="9"/>
  <c r="G9" i="9"/>
  <c r="G11" i="9" s="1"/>
  <c r="F9" i="9"/>
  <c r="E9" i="9"/>
  <c r="E11" i="9" s="1"/>
  <c r="E14" i="2"/>
  <c r="E9" i="4"/>
  <c r="G9" i="5" l="1"/>
  <c r="G11" i="5" s="1"/>
  <c r="F9" i="4"/>
  <c r="G9" i="4"/>
  <c r="G11" i="4" s="1"/>
  <c r="F11" i="2"/>
  <c r="G11" i="2"/>
  <c r="F11" i="1"/>
  <c r="G11" i="1"/>
  <c r="G9" i="1"/>
  <c r="G9" i="2"/>
  <c r="G13" i="2" s="1"/>
  <c r="F9" i="5"/>
  <c r="F11" i="5" s="1"/>
  <c r="G13" i="1" l="1"/>
  <c r="E11" i="1" l="1"/>
  <c r="E13" i="1" s="1"/>
  <c r="E11" i="2"/>
  <c r="E13" i="2" s="1"/>
  <c r="E11" i="5"/>
  <c r="F11" i="4"/>
  <c r="E11" i="4"/>
  <c r="B42" i="8"/>
  <c r="B41" i="8"/>
  <c r="F13" i="2" l="1"/>
  <c r="F13" i="1"/>
  <c r="C4" i="8"/>
  <c r="D4" i="8" s="1"/>
  <c r="B7" i="8"/>
  <c r="B8" i="8" s="1"/>
  <c r="B9" i="8" s="1"/>
  <c r="B10" i="8" s="1"/>
  <c r="B11" i="8" s="1"/>
  <c r="B12" i="8" s="1"/>
  <c r="B13" i="8" s="1"/>
  <c r="B16" i="8" s="1"/>
  <c r="B17" i="8" s="1"/>
  <c r="B18" i="8" s="1"/>
  <c r="B19" i="8" s="1"/>
  <c r="B20" i="8" s="1"/>
  <c r="B21" i="8" s="1"/>
  <c r="B22" i="8" s="1"/>
  <c r="B23" i="8" s="1"/>
  <c r="B26" i="8" s="1"/>
  <c r="B27" i="8" s="1"/>
  <c r="B28" i="8" s="1"/>
  <c r="B29" i="8" s="1"/>
  <c r="B30" i="8" s="1"/>
  <c r="B31" i="8" s="1"/>
  <c r="B33" i="8" s="1"/>
  <c r="B34" i="8" s="1"/>
  <c r="B35" i="8" s="1"/>
  <c r="B36" i="8" s="1"/>
  <c r="B37" i="8" s="1"/>
  <c r="B38" i="8" s="1"/>
  <c r="B43" i="8" s="1"/>
  <c r="B44" i="8" s="1"/>
  <c r="B45" i="8" s="1"/>
  <c r="B46" i="8" s="1"/>
  <c r="B47" i="8" s="1"/>
  <c r="B48" i="8" s="1"/>
  <c r="B49" i="8" s="1"/>
  <c r="B50" i="8" s="1"/>
  <c r="C5" i="8" l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A4" i="8"/>
  <c r="A5" i="8" l="1"/>
  <c r="D5" i="8"/>
  <c r="A3" i="8"/>
  <c r="D3" i="8"/>
  <c r="A6" i="8" l="1"/>
  <c r="D6" i="8"/>
  <c r="A7" i="8" l="1"/>
  <c r="D7" i="8"/>
  <c r="D8" i="8" l="1"/>
  <c r="A8" i="8"/>
  <c r="D9" i="8" l="1"/>
  <c r="A9" i="8"/>
  <c r="D10" i="8" l="1"/>
  <c r="A10" i="8"/>
  <c r="A11" i="8" l="1"/>
  <c r="D11" i="8"/>
  <c r="D12" i="8" l="1"/>
  <c r="A12" i="8"/>
  <c r="A13" i="8" l="1"/>
  <c r="D13" i="8"/>
  <c r="D14" i="8" l="1"/>
  <c r="A14" i="8"/>
  <c r="D15" i="8" l="1"/>
  <c r="A15" i="8"/>
  <c r="A16" i="8" l="1"/>
  <c r="D16" i="8"/>
  <c r="D17" i="8" l="1"/>
  <c r="A17" i="8"/>
  <c r="D18" i="8" l="1"/>
  <c r="A18" i="8"/>
  <c r="D19" i="8" l="1"/>
  <c r="A19" i="8"/>
  <c r="D20" i="8" l="1"/>
  <c r="A20" i="8"/>
  <c r="A21" i="8" l="1"/>
  <c r="D21" i="8"/>
  <c r="D22" i="8" l="1"/>
  <c r="A22" i="8"/>
  <c r="D23" i="8" l="1"/>
  <c r="A23" i="8"/>
  <c r="A24" i="8" l="1"/>
  <c r="D24" i="8"/>
  <c r="D25" i="8" l="1"/>
  <c r="A25" i="8"/>
  <c r="D26" i="8" l="1"/>
  <c r="A26" i="8"/>
  <c r="A27" i="8" l="1"/>
  <c r="D27" i="8"/>
  <c r="D28" i="8" l="1"/>
  <c r="A28" i="8"/>
  <c r="A29" i="8" l="1"/>
  <c r="D29" i="8"/>
  <c r="D30" i="8" l="1"/>
  <c r="A30" i="8"/>
  <c r="D31" i="8" l="1"/>
  <c r="A31" i="8"/>
  <c r="A32" i="8" l="1"/>
  <c r="D32" i="8"/>
  <c r="A33" i="8" l="1"/>
  <c r="D33" i="8"/>
  <c r="D34" i="8" l="1"/>
  <c r="A34" i="8"/>
  <c r="A35" i="8" l="1"/>
  <c r="D35" i="8"/>
  <c r="D36" i="8" l="1"/>
  <c r="A36" i="8"/>
  <c r="A37" i="8" l="1"/>
  <c r="D37" i="8"/>
  <c r="D38" i="8" l="1"/>
  <c r="A38" i="8"/>
  <c r="D39" i="8" l="1"/>
  <c r="A39" i="8"/>
  <c r="D40" i="8" l="1"/>
  <c r="A40" i="8"/>
  <c r="D41" i="8" l="1"/>
  <c r="A41" i="8"/>
  <c r="D42" i="8" l="1"/>
  <c r="A42" i="8"/>
  <c r="A43" i="8" l="1"/>
  <c r="D43" i="8"/>
  <c r="D44" i="8" l="1"/>
  <c r="A44" i="8"/>
  <c r="A45" i="8" l="1"/>
  <c r="D45" i="8"/>
  <c r="D46" i="8" l="1"/>
  <c r="A46" i="8"/>
  <c r="D47" i="8" l="1"/>
  <c r="A47" i="8"/>
  <c r="A48" i="8" l="1"/>
  <c r="D48" i="8"/>
  <c r="D49" i="8" l="1"/>
  <c r="A49" i="8"/>
  <c r="D50" i="8" l="1"/>
  <c r="A50" i="8"/>
  <c r="A51" i="8" l="1"/>
  <c r="D51" i="8"/>
  <c r="A52" i="8" l="1"/>
  <c r="D52" i="8"/>
  <c r="D53" i="8" l="1"/>
  <c r="A53" i="8"/>
  <c r="D54" i="8" l="1"/>
  <c r="A54" i="8"/>
  <c r="D55" i="8" l="1"/>
  <c r="A55" i="8"/>
</calcChain>
</file>

<file path=xl/sharedStrings.xml><?xml version="1.0" encoding="utf-8"?>
<sst xmlns="http://schemas.openxmlformats.org/spreadsheetml/2006/main" count="245" uniqueCount="119">
  <si>
    <t>Fin août</t>
  </si>
  <si>
    <t>Stage validé par la DGEP</t>
  </si>
  <si>
    <t>Octobre</t>
  </si>
  <si>
    <t>Novembre</t>
  </si>
  <si>
    <t>Validation du projet de TMsp par les personnes répondantes TMsp et métier</t>
  </si>
  <si>
    <t>Au minimum un séjour linguistique validé par le gymnase</t>
  </si>
  <si>
    <t>Temps pour les séjours linguistiques</t>
  </si>
  <si>
    <t>Remise de la proposition argumentée de projet de TMsp aux personnes répondantes TMsp et métier (projet novateur ou recherche théorique)</t>
  </si>
  <si>
    <t>Cours de méthodologie dans les locaux de la DGEP à Lausanne</t>
  </si>
  <si>
    <t>Remise du corpus de textes relatifs à la note de synthèse (bilan intermédiaire)</t>
  </si>
  <si>
    <t>Remise du corpus de textes pour validation</t>
  </si>
  <si>
    <t>Remise du plan de note de synthèse pour validation</t>
  </si>
  <si>
    <t>Remise de la 1re version de la note de synthèse pour validation</t>
  </si>
  <si>
    <t>Jalons MSCI-T</t>
  </si>
  <si>
    <t>Jalons MSCI-ID</t>
  </si>
  <si>
    <t>Jalons MSCI-IM</t>
  </si>
  <si>
    <t>Fin novembre</t>
  </si>
  <si>
    <t>Remise de la version intermédiaire du TMsp</t>
  </si>
  <si>
    <t>Début des cours à l'ETML</t>
  </si>
  <si>
    <t>Fin des cours à l'ETML</t>
  </si>
  <si>
    <t>Temps pour le deuxième séjour linguistique</t>
  </si>
  <si>
    <t>Août-septembre</t>
  </si>
  <si>
    <t>Module AUDIO à la HEIG-VD</t>
  </si>
  <si>
    <t>Rentrée administrative MSCI</t>
  </si>
  <si>
    <t>Dernière semaine de septembre</t>
  </si>
  <si>
    <t>Débuts des cours de langues au GypAd</t>
  </si>
  <si>
    <t>Fin des cours de langues au GypAd</t>
  </si>
  <si>
    <t>Mars</t>
  </si>
  <si>
    <t>Temps pour le TMsp</t>
  </si>
  <si>
    <t>Dès le début du stage : 1ère prise de contact avec la personne répondante TMsp (gymnase); lancement du TMsp; consignes pour le rapport de stage selon les informations figurant dans le plan d'études de la formation, méthodologie, élaboration, du projet, distribution des grilles d'évaluation.</t>
  </si>
  <si>
    <t>Début des cours de langues au GypAd</t>
  </si>
  <si>
    <t>Juin-juillet</t>
  </si>
  <si>
    <t>(Mai-)juin-juillet</t>
  </si>
  <si>
    <t>(Avril-mai-)juin-juillet</t>
  </si>
  <si>
    <t>Cours bloc (3 jours) sur le site de la HES-SO Master, Lausanne-Provence</t>
  </si>
  <si>
    <t>1ère prise de contact avec la personne répondante TMsp (gymnase); lancement du TMsp; méthodologie, élaboration, du projet, distribution des grilles d'évaluation.</t>
  </si>
  <si>
    <t>1ère prise de contact avec la personne répondante TMsp (gymnase); lancement du TMsp; méthodologie, élaboration du projet, distribution des grilles d'évaluation.</t>
  </si>
  <si>
    <t>civile</t>
  </si>
  <si>
    <t>scolaire</t>
  </si>
  <si>
    <t>Vacances d'automne</t>
  </si>
  <si>
    <t>vendredi</t>
  </si>
  <si>
    <t>Relâches</t>
  </si>
  <si>
    <t>Vacances de Pâques</t>
  </si>
  <si>
    <t>semaine</t>
  </si>
  <si>
    <t>lundi</t>
  </si>
  <si>
    <t>Rentrée scolaire</t>
  </si>
  <si>
    <t>Lundi: Jeûne fédéral</t>
  </si>
  <si>
    <t>Vacances d'hiver</t>
  </si>
  <si>
    <t>Congés et vacances</t>
  </si>
  <si>
    <t>Jalons</t>
  </si>
  <si>
    <t>début</t>
  </si>
  <si>
    <t>fin</t>
  </si>
  <si>
    <t>Jeudi: Ascension</t>
  </si>
  <si>
    <t>Lundi: Pentecôte</t>
  </si>
  <si>
    <t>Fin de l'année scolaire</t>
  </si>
  <si>
    <t>Lundi: début des cours de langues au GypAd</t>
  </si>
  <si>
    <t>Rentrée MSCI (séances d'accueil)</t>
  </si>
  <si>
    <t>Rentrée administrative MSCI / validation d'au moins 1 séjour linguistique</t>
  </si>
  <si>
    <t>Cours de méthodologie à l'infothèque de la HEG Genève</t>
  </si>
  <si>
    <t>Mardi 30 septembre 2025, 17h-19h</t>
  </si>
  <si>
    <t>Vendredi 12 décembre 2025</t>
  </si>
  <si>
    <t>Lundi 27 octobre 2025</t>
  </si>
  <si>
    <t>Vendredi 19 décembre 2025</t>
  </si>
  <si>
    <t>Du lundi 9 au mercredi 11 février 2026</t>
  </si>
  <si>
    <t>Lundi 29 septembre 2025</t>
  </si>
  <si>
    <t>Vendredi 1er mai 2026</t>
  </si>
  <si>
    <t>Début mars</t>
  </si>
  <si>
    <t>revoir avec DOY</t>
  </si>
  <si>
    <t>revoir avec DOY, min 3 semaines après cours blocs</t>
  </si>
  <si>
    <t>Dernier délai pour la remise du TMsp (veille des vacances de Pâques)</t>
  </si>
  <si>
    <t>Lundi 2 mars 2026</t>
  </si>
  <si>
    <t>Vendredi 19 septembre 2025</t>
  </si>
  <si>
    <t>Défense orale du TMsp (2 semaines suivant les vacances de Pâques)</t>
  </si>
  <si>
    <t>Vendredi Saint</t>
  </si>
  <si>
    <t>Jeudi 2 avril 2026</t>
  </si>
  <si>
    <t>Séance obligatoire sur le site de la HES-SO Master, Lausanne-Provence</t>
  </si>
  <si>
    <t>Nbre de semaines</t>
  </si>
  <si>
    <t>PC pro</t>
  </si>
  <si>
    <t>Mercredi 1er octobre 2025</t>
  </si>
  <si>
    <t>Dernier délai pour la remise du TMsp
(début de la semaine précédent les vacances de Pâques)</t>
  </si>
  <si>
    <t>PC pro (indicatif)</t>
  </si>
  <si>
    <t>TMsp (écrit)</t>
  </si>
  <si>
    <t>En principe, fin de stage (selon contrat et vacances octroyées)</t>
  </si>
  <si>
    <t>Mi-mai 2025</t>
  </si>
  <si>
    <t>TMsp (E)</t>
  </si>
  <si>
    <t>TMsp (E+O)</t>
  </si>
  <si>
    <t>Du lundi 19 au vendredi 23 janvier 2026</t>
  </si>
  <si>
    <t>Examens de langues au GypAd (après Pentecôte)</t>
  </si>
  <si>
    <t>Jalons MSCI-IG 25-26 (modifications importantes prévues dès la rentrée 2026)</t>
  </si>
  <si>
    <t>Du lundi 20 avril au vendredi 1er mai 2026</t>
  </si>
  <si>
    <t>ramené à 100%</t>
  </si>
  <si>
    <t>Lundi 30 mars 2026, 8h</t>
  </si>
  <si>
    <t>vacances (indicatif)</t>
  </si>
  <si>
    <t>vacances (TMsp: indicatif)</t>
  </si>
  <si>
    <t>Vendredi 10 octobre 2025, 9h-12h</t>
  </si>
  <si>
    <t>Du lundi 13 au vendredi 24 octobre 2025</t>
  </si>
  <si>
    <t>Jeudi: fin des cours de langues au GypAd</t>
  </si>
  <si>
    <t>Vendredi: fin des examens de langues au GypAd</t>
  </si>
  <si>
    <t>Fin octobre / début novembre</t>
  </si>
  <si>
    <t>Dès le début du stage : 1ère prise de contact avec la personne répondante TMsp (gymnase); lancement du TMsp; consignes pour le rapport de stage selon les informations figurant dans le plan d'études de la formation, méthodologie, élaboration, du projet, distribution des grilles d'évaluation. Planification de la rencontre quadripartite.</t>
  </si>
  <si>
    <t>Visite des stagiaires sur leur place de travail par les personnes répondante TMsp (du gymnase) et métier (de la HES-SO Valais - Haute école de gestion &amp; tourisme)</t>
  </si>
  <si>
    <t>Lundi 3 novembre 2025, 17h</t>
  </si>
  <si>
    <t>Vendredi 14 novembre 2025, 10h-12h</t>
  </si>
  <si>
    <t>Lundi 24 novembre 2024, 17h</t>
  </si>
  <si>
    <t>Lundi 13 janvier 2026, 17h</t>
  </si>
  <si>
    <t>Lundi 16 février 2026, 17h (Relâches)</t>
  </si>
  <si>
    <t>Rencontre tripartite</t>
  </si>
  <si>
    <t>Remise du projet de TMsp aux personnes répondantes et validation</t>
  </si>
  <si>
    <t>Mardi: début des examens de langues au GypAd - CO: L2 le 27 et L3 le 28</t>
  </si>
  <si>
    <t>Du mercredi 27 mai au vendredi 12 juin 2026</t>
  </si>
  <si>
    <t>Vendredi 26 septembre 2025, 10h-12h</t>
  </si>
  <si>
    <t>En principe, début de stage (demande d'anticipation de 2 semaines en principe acceptée sans autre)</t>
  </si>
  <si>
    <t>Vendredi 24 avril 2026</t>
  </si>
  <si>
    <t>Début des cours à l'ēracom</t>
  </si>
  <si>
    <t>Module VIDEO par la HEIG-VD à l'ēracom</t>
  </si>
  <si>
    <t>Fin des cours à l'ēracom</t>
  </si>
  <si>
    <t>PC pro V1</t>
  </si>
  <si>
    <t>PC pro V2</t>
  </si>
  <si>
    <t>PC pro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</si>
</sst>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top" wrapText="1"/>
    </xf>
    <xf numFmtId="14" fontId="0" fillId="2" borderId="0" xfId="0" applyNumberForma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0" fillId="8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3" fillId="7" borderId="16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center"/>
    </xf>
    <xf numFmtId="0" fontId="0" fillId="8" borderId="16" xfId="0" applyFill="1" applyBorder="1" applyAlignment="1">
      <alignment vertical="center"/>
    </xf>
    <xf numFmtId="0" fontId="3" fillId="3" borderId="1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14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horizontal="right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wrapText="1"/>
    </xf>
    <xf numFmtId="14" fontId="0" fillId="2" borderId="0" xfId="0" applyNumberFormat="1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right" wrapText="1"/>
    </xf>
    <xf numFmtId="1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 vertical="top" wrapText="1"/>
    </xf>
    <xf numFmtId="16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left" vertical="center"/>
    </xf>
    <xf numFmtId="0" fontId="0" fillId="7" borderId="1" xfId="0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3"/>
      <color rgb="FFFFFF66"/>
      <color rgb="FFFFCDFF"/>
      <color rgb="FFFF9FFF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6E3D-90C4-4D12-815A-117C6BD07BB7}">
  <sheetPr>
    <pageSetUpPr fitToPage="1"/>
  </sheetPr>
  <dimension ref="A1:R63"/>
  <sheetViews>
    <sheetView workbookViewId="0">
      <selection activeCell="F16" sqref="F16"/>
    </sheetView>
  </sheetViews>
  <sheetFormatPr baseColWidth="10" defaultColWidth="10.83203125" defaultRowHeight="15.5" customHeight="1" x14ac:dyDescent="0.2"/>
  <cols>
    <col min="1" max="2" width="7.5" style="5" customWidth="1"/>
    <col min="3" max="4" width="10.83203125" style="5"/>
    <col min="5" max="5" width="19.6640625" style="19" customWidth="1"/>
    <col min="6" max="6" width="63.1640625" style="19" customWidth="1"/>
    <col min="7" max="18" width="10.83203125" style="5"/>
    <col min="19" max="16384" width="10.83203125" style="19"/>
  </cols>
  <sheetData>
    <row r="1" spans="1:6" ht="15.5" customHeight="1" x14ac:dyDescent="0.2">
      <c r="A1" s="63" t="s">
        <v>43</v>
      </c>
      <c r="B1" s="64"/>
      <c r="C1" s="30" t="s">
        <v>50</v>
      </c>
      <c r="D1" s="30" t="s">
        <v>51</v>
      </c>
      <c r="E1" s="67" t="s">
        <v>48</v>
      </c>
      <c r="F1" s="65" t="s">
        <v>49</v>
      </c>
    </row>
    <row r="2" spans="1:6" ht="15.5" customHeight="1" thickBot="1" x14ac:dyDescent="0.25">
      <c r="A2" s="31" t="s">
        <v>37</v>
      </c>
      <c r="B2" s="32" t="s">
        <v>38</v>
      </c>
      <c r="C2" s="32" t="s">
        <v>44</v>
      </c>
      <c r="D2" s="32" t="s">
        <v>40</v>
      </c>
      <c r="E2" s="68"/>
      <c r="F2" s="66"/>
    </row>
    <row r="3" spans="1:6" ht="15.5" customHeight="1" x14ac:dyDescent="0.2">
      <c r="A3" s="33">
        <f>WEEKNUM(C3,2)</f>
        <v>31</v>
      </c>
      <c r="B3" s="26"/>
      <c r="C3" s="29">
        <v>45866</v>
      </c>
      <c r="D3" s="29">
        <f>C3+4</f>
        <v>45870</v>
      </c>
      <c r="E3" s="26"/>
      <c r="F3" s="34"/>
    </row>
    <row r="4" spans="1:6" ht="15.5" customHeight="1" x14ac:dyDescent="0.2">
      <c r="A4" s="33">
        <f t="shared" ref="A4:A7" si="0">WEEKNUM(C4,2)</f>
        <v>32</v>
      </c>
      <c r="B4" s="26"/>
      <c r="C4" s="23">
        <f>C3+7</f>
        <v>45873</v>
      </c>
      <c r="D4" s="23">
        <f>C4+4</f>
        <v>45877</v>
      </c>
      <c r="E4" s="26"/>
      <c r="F4" s="34"/>
    </row>
    <row r="5" spans="1:6" ht="15.5" customHeight="1" x14ac:dyDescent="0.2">
      <c r="A5" s="33">
        <f t="shared" si="0"/>
        <v>33</v>
      </c>
      <c r="B5" s="21"/>
      <c r="C5" s="23">
        <f t="shared" ref="C5:C55" si="1">C4+7</f>
        <v>45880</v>
      </c>
      <c r="D5" s="23">
        <f>C5+4</f>
        <v>45884</v>
      </c>
      <c r="E5" s="21"/>
      <c r="F5" s="36"/>
    </row>
    <row r="6" spans="1:6" ht="15.5" customHeight="1" x14ac:dyDescent="0.2">
      <c r="A6" s="33">
        <f t="shared" si="0"/>
        <v>34</v>
      </c>
      <c r="B6" s="22">
        <v>1</v>
      </c>
      <c r="C6" s="23">
        <f t="shared" si="1"/>
        <v>45887</v>
      </c>
      <c r="D6" s="23">
        <f t="shared" ref="D6:D55" si="2">C6+4</f>
        <v>45891</v>
      </c>
      <c r="E6" s="21"/>
      <c r="F6" s="37" t="s">
        <v>45</v>
      </c>
    </row>
    <row r="7" spans="1:6" ht="15.5" customHeight="1" x14ac:dyDescent="0.2">
      <c r="A7" s="33">
        <f t="shared" si="0"/>
        <v>35</v>
      </c>
      <c r="B7" s="22">
        <f>B6+1</f>
        <v>2</v>
      </c>
      <c r="C7" s="23">
        <f t="shared" si="1"/>
        <v>45894</v>
      </c>
      <c r="D7" s="23">
        <f t="shared" si="2"/>
        <v>45898</v>
      </c>
      <c r="E7" s="21"/>
      <c r="F7" s="36"/>
    </row>
    <row r="8" spans="1:6" ht="15.5" customHeight="1" x14ac:dyDescent="0.2">
      <c r="A8" s="35">
        <f t="shared" ref="A8:A55" si="3">WEEKNUM(C8,2)</f>
        <v>36</v>
      </c>
      <c r="B8" s="22">
        <f t="shared" ref="B8:B13" si="4">B7+1</f>
        <v>3</v>
      </c>
      <c r="C8" s="23">
        <f t="shared" si="1"/>
        <v>45901</v>
      </c>
      <c r="D8" s="23">
        <f t="shared" si="2"/>
        <v>45905</v>
      </c>
      <c r="E8" s="21"/>
      <c r="F8" s="36"/>
    </row>
    <row r="9" spans="1:6" ht="15.5" customHeight="1" x14ac:dyDescent="0.2">
      <c r="A9" s="35">
        <f t="shared" si="3"/>
        <v>37</v>
      </c>
      <c r="B9" s="22">
        <f t="shared" si="4"/>
        <v>4</v>
      </c>
      <c r="C9" s="23">
        <f t="shared" si="1"/>
        <v>45908</v>
      </c>
      <c r="D9" s="23">
        <f t="shared" si="2"/>
        <v>45912</v>
      </c>
      <c r="E9" s="21"/>
      <c r="F9" s="36"/>
    </row>
    <row r="10" spans="1:6" ht="15.5" customHeight="1" x14ac:dyDescent="0.2">
      <c r="A10" s="35">
        <f t="shared" si="3"/>
        <v>38</v>
      </c>
      <c r="B10" s="22">
        <f t="shared" si="4"/>
        <v>5</v>
      </c>
      <c r="C10" s="23">
        <f t="shared" si="1"/>
        <v>45915</v>
      </c>
      <c r="D10" s="23">
        <f t="shared" si="2"/>
        <v>45919</v>
      </c>
      <c r="E10" s="21"/>
      <c r="F10" s="36"/>
    </row>
    <row r="11" spans="1:6" ht="15.5" customHeight="1" x14ac:dyDescent="0.2">
      <c r="A11" s="35">
        <f t="shared" si="3"/>
        <v>39</v>
      </c>
      <c r="B11" s="22">
        <f t="shared" si="4"/>
        <v>6</v>
      </c>
      <c r="C11" s="23">
        <f t="shared" si="1"/>
        <v>45922</v>
      </c>
      <c r="D11" s="23">
        <f t="shared" si="2"/>
        <v>45926</v>
      </c>
      <c r="E11" s="20" t="s">
        <v>46</v>
      </c>
      <c r="F11" s="37" t="s">
        <v>57</v>
      </c>
    </row>
    <row r="12" spans="1:6" ht="15.5" customHeight="1" x14ac:dyDescent="0.2">
      <c r="A12" s="35">
        <f t="shared" si="3"/>
        <v>40</v>
      </c>
      <c r="B12" s="22">
        <f t="shared" si="4"/>
        <v>7</v>
      </c>
      <c r="C12" s="23">
        <f t="shared" si="1"/>
        <v>45929</v>
      </c>
      <c r="D12" s="23">
        <f t="shared" si="2"/>
        <v>45933</v>
      </c>
      <c r="E12" s="21"/>
      <c r="F12" s="37" t="s">
        <v>56</v>
      </c>
    </row>
    <row r="13" spans="1:6" ht="15.5" customHeight="1" x14ac:dyDescent="0.2">
      <c r="A13" s="35">
        <f t="shared" si="3"/>
        <v>41</v>
      </c>
      <c r="B13" s="24">
        <f t="shared" si="4"/>
        <v>8</v>
      </c>
      <c r="C13" s="23">
        <f t="shared" si="1"/>
        <v>45936</v>
      </c>
      <c r="D13" s="23">
        <f t="shared" si="2"/>
        <v>45940</v>
      </c>
      <c r="E13" s="21"/>
      <c r="F13" s="36"/>
    </row>
    <row r="14" spans="1:6" ht="15.5" customHeight="1" x14ac:dyDescent="0.2">
      <c r="A14" s="38">
        <f t="shared" si="3"/>
        <v>42</v>
      </c>
      <c r="B14" s="25"/>
      <c r="C14" s="23">
        <f t="shared" si="1"/>
        <v>45943</v>
      </c>
      <c r="D14" s="23">
        <f t="shared" si="2"/>
        <v>45947</v>
      </c>
      <c r="E14" s="20" t="s">
        <v>39</v>
      </c>
      <c r="F14" s="39"/>
    </row>
    <row r="15" spans="1:6" ht="15.5" customHeight="1" x14ac:dyDescent="0.2">
      <c r="A15" s="38">
        <f t="shared" si="3"/>
        <v>43</v>
      </c>
      <c r="B15" s="26"/>
      <c r="C15" s="23">
        <f t="shared" si="1"/>
        <v>45950</v>
      </c>
      <c r="D15" s="23">
        <f t="shared" si="2"/>
        <v>45954</v>
      </c>
      <c r="E15" s="20" t="s">
        <v>39</v>
      </c>
      <c r="F15" s="39"/>
    </row>
    <row r="16" spans="1:6" ht="15.5" customHeight="1" x14ac:dyDescent="0.2">
      <c r="A16" s="35">
        <f t="shared" si="3"/>
        <v>44</v>
      </c>
      <c r="B16" s="27">
        <f>B13+1</f>
        <v>9</v>
      </c>
      <c r="C16" s="23">
        <f t="shared" si="1"/>
        <v>45957</v>
      </c>
      <c r="D16" s="23">
        <f t="shared" si="2"/>
        <v>45961</v>
      </c>
      <c r="E16" s="21"/>
      <c r="F16" s="40" t="s">
        <v>55</v>
      </c>
    </row>
    <row r="17" spans="1:6" ht="15.5" customHeight="1" x14ac:dyDescent="0.2">
      <c r="A17" s="35">
        <f t="shared" si="3"/>
        <v>45</v>
      </c>
      <c r="B17" s="22">
        <f>B16+1</f>
        <v>10</v>
      </c>
      <c r="C17" s="23">
        <f t="shared" si="1"/>
        <v>45964</v>
      </c>
      <c r="D17" s="23">
        <f t="shared" si="2"/>
        <v>45968</v>
      </c>
      <c r="E17" s="21"/>
      <c r="F17" s="36"/>
    </row>
    <row r="18" spans="1:6" ht="15.5" customHeight="1" x14ac:dyDescent="0.2">
      <c r="A18" s="35">
        <f t="shared" si="3"/>
        <v>46</v>
      </c>
      <c r="B18" s="22">
        <f t="shared" ref="B18:B23" si="5">B17+1</f>
        <v>11</v>
      </c>
      <c r="C18" s="23">
        <f t="shared" si="1"/>
        <v>45971</v>
      </c>
      <c r="D18" s="23">
        <f t="shared" si="2"/>
        <v>45975</v>
      </c>
      <c r="E18" s="21"/>
      <c r="F18" s="36"/>
    </row>
    <row r="19" spans="1:6" ht="15.5" customHeight="1" x14ac:dyDescent="0.2">
      <c r="A19" s="35">
        <f t="shared" si="3"/>
        <v>47</v>
      </c>
      <c r="B19" s="22">
        <f t="shared" si="5"/>
        <v>12</v>
      </c>
      <c r="C19" s="23">
        <f t="shared" si="1"/>
        <v>45978</v>
      </c>
      <c r="D19" s="23">
        <f t="shared" si="2"/>
        <v>45982</v>
      </c>
      <c r="E19" s="21"/>
      <c r="F19" s="36"/>
    </row>
    <row r="20" spans="1:6" ht="15.5" customHeight="1" x14ac:dyDescent="0.2">
      <c r="A20" s="35">
        <f t="shared" si="3"/>
        <v>48</v>
      </c>
      <c r="B20" s="22">
        <f t="shared" si="5"/>
        <v>13</v>
      </c>
      <c r="C20" s="23">
        <f t="shared" si="1"/>
        <v>45985</v>
      </c>
      <c r="D20" s="23">
        <f t="shared" si="2"/>
        <v>45989</v>
      </c>
      <c r="E20" s="21"/>
      <c r="F20" s="36"/>
    </row>
    <row r="21" spans="1:6" ht="15.5" customHeight="1" x14ac:dyDescent="0.2">
      <c r="A21" s="35">
        <f t="shared" si="3"/>
        <v>49</v>
      </c>
      <c r="B21" s="22">
        <f t="shared" si="5"/>
        <v>14</v>
      </c>
      <c r="C21" s="23">
        <f t="shared" si="1"/>
        <v>45992</v>
      </c>
      <c r="D21" s="23">
        <f t="shared" si="2"/>
        <v>45996</v>
      </c>
      <c r="E21" s="21"/>
      <c r="F21" s="36"/>
    </row>
    <row r="22" spans="1:6" ht="15.5" customHeight="1" x14ac:dyDescent="0.2">
      <c r="A22" s="35">
        <f t="shared" si="3"/>
        <v>50</v>
      </c>
      <c r="B22" s="22">
        <f t="shared" si="5"/>
        <v>15</v>
      </c>
      <c r="C22" s="23">
        <f t="shared" si="1"/>
        <v>45999</v>
      </c>
      <c r="D22" s="23">
        <f t="shared" si="2"/>
        <v>46003</v>
      </c>
      <c r="E22" s="21"/>
      <c r="F22" s="36"/>
    </row>
    <row r="23" spans="1:6" ht="15.5" customHeight="1" x14ac:dyDescent="0.2">
      <c r="A23" s="35">
        <f t="shared" si="3"/>
        <v>51</v>
      </c>
      <c r="B23" s="22">
        <f t="shared" si="5"/>
        <v>16</v>
      </c>
      <c r="C23" s="23">
        <f t="shared" si="1"/>
        <v>46006</v>
      </c>
      <c r="D23" s="23">
        <f t="shared" si="2"/>
        <v>46010</v>
      </c>
      <c r="E23" s="21"/>
      <c r="F23" s="36"/>
    </row>
    <row r="24" spans="1:6" ht="15.5" customHeight="1" x14ac:dyDescent="0.2">
      <c r="A24" s="35">
        <f t="shared" si="3"/>
        <v>52</v>
      </c>
      <c r="C24" s="23">
        <f t="shared" si="1"/>
        <v>46013</v>
      </c>
      <c r="D24" s="23">
        <f t="shared" si="2"/>
        <v>46017</v>
      </c>
      <c r="E24" s="20" t="s">
        <v>47</v>
      </c>
      <c r="F24" s="39"/>
    </row>
    <row r="25" spans="1:6" ht="15.5" customHeight="1" x14ac:dyDescent="0.2">
      <c r="A25" s="35">
        <f t="shared" si="3"/>
        <v>53</v>
      </c>
      <c r="C25" s="23">
        <f t="shared" si="1"/>
        <v>46020</v>
      </c>
      <c r="D25" s="23">
        <f t="shared" si="2"/>
        <v>46024</v>
      </c>
      <c r="E25" s="20" t="s">
        <v>47</v>
      </c>
      <c r="F25" s="39"/>
    </row>
    <row r="26" spans="1:6" ht="15.5" customHeight="1" x14ac:dyDescent="0.2">
      <c r="A26" s="35">
        <f t="shared" si="3"/>
        <v>2</v>
      </c>
      <c r="B26" s="22">
        <f>B23+1</f>
        <v>17</v>
      </c>
      <c r="C26" s="23">
        <f t="shared" si="1"/>
        <v>46027</v>
      </c>
      <c r="D26" s="23">
        <f t="shared" si="2"/>
        <v>46031</v>
      </c>
      <c r="E26" s="21"/>
      <c r="F26" s="36"/>
    </row>
    <row r="27" spans="1:6" ht="15.5" customHeight="1" x14ac:dyDescent="0.2">
      <c r="A27" s="35">
        <f t="shared" si="3"/>
        <v>3</v>
      </c>
      <c r="B27" s="22">
        <f>B26+1</f>
        <v>18</v>
      </c>
      <c r="C27" s="23">
        <f t="shared" si="1"/>
        <v>46034</v>
      </c>
      <c r="D27" s="23">
        <f t="shared" si="2"/>
        <v>46038</v>
      </c>
      <c r="E27" s="21"/>
      <c r="F27" s="36"/>
    </row>
    <row r="28" spans="1:6" ht="15.5" customHeight="1" x14ac:dyDescent="0.2">
      <c r="A28" s="35">
        <f t="shared" si="3"/>
        <v>4</v>
      </c>
      <c r="B28" s="22">
        <f t="shared" ref="B28:B31" si="6">B27+1</f>
        <v>19</v>
      </c>
      <c r="C28" s="23">
        <f t="shared" si="1"/>
        <v>46041</v>
      </c>
      <c r="D28" s="23">
        <f t="shared" si="2"/>
        <v>46045</v>
      </c>
      <c r="E28" s="21"/>
      <c r="F28" s="36"/>
    </row>
    <row r="29" spans="1:6" ht="15.5" customHeight="1" x14ac:dyDescent="0.2">
      <c r="A29" s="35">
        <f t="shared" si="3"/>
        <v>5</v>
      </c>
      <c r="B29" s="22">
        <f t="shared" si="6"/>
        <v>20</v>
      </c>
      <c r="C29" s="23">
        <f t="shared" si="1"/>
        <v>46048</v>
      </c>
      <c r="D29" s="23">
        <f t="shared" si="2"/>
        <v>46052</v>
      </c>
      <c r="E29" s="21"/>
      <c r="F29" s="36"/>
    </row>
    <row r="30" spans="1:6" ht="15.5" customHeight="1" x14ac:dyDescent="0.2">
      <c r="A30" s="35">
        <f t="shared" si="3"/>
        <v>6</v>
      </c>
      <c r="B30" s="22">
        <f t="shared" si="6"/>
        <v>21</v>
      </c>
      <c r="C30" s="23">
        <f t="shared" si="1"/>
        <v>46055</v>
      </c>
      <c r="D30" s="23">
        <f t="shared" si="2"/>
        <v>46059</v>
      </c>
      <c r="E30" s="21"/>
      <c r="F30" s="36"/>
    </row>
    <row r="31" spans="1:6" ht="15.5" customHeight="1" x14ac:dyDescent="0.2">
      <c r="A31" s="35">
        <f t="shared" si="3"/>
        <v>7</v>
      </c>
      <c r="B31" s="22">
        <f t="shared" si="6"/>
        <v>22</v>
      </c>
      <c r="C31" s="23">
        <f t="shared" si="1"/>
        <v>46062</v>
      </c>
      <c r="D31" s="23">
        <f t="shared" si="2"/>
        <v>46066</v>
      </c>
      <c r="E31" s="21"/>
      <c r="F31" s="36"/>
    </row>
    <row r="32" spans="1:6" ht="15.5" customHeight="1" x14ac:dyDescent="0.2">
      <c r="A32" s="35">
        <f t="shared" si="3"/>
        <v>8</v>
      </c>
      <c r="C32" s="23">
        <f t="shared" si="1"/>
        <v>46069</v>
      </c>
      <c r="D32" s="23">
        <f t="shared" si="2"/>
        <v>46073</v>
      </c>
      <c r="E32" s="20" t="s">
        <v>41</v>
      </c>
      <c r="F32" s="39"/>
    </row>
    <row r="33" spans="1:6" ht="15.5" customHeight="1" x14ac:dyDescent="0.2">
      <c r="A33" s="35">
        <f t="shared" si="3"/>
        <v>9</v>
      </c>
      <c r="B33" s="22">
        <f>B31+1</f>
        <v>23</v>
      </c>
      <c r="C33" s="23">
        <f t="shared" si="1"/>
        <v>46076</v>
      </c>
      <c r="D33" s="23">
        <f t="shared" si="2"/>
        <v>46080</v>
      </c>
      <c r="E33" s="21"/>
      <c r="F33" s="36"/>
    </row>
    <row r="34" spans="1:6" ht="15.5" customHeight="1" x14ac:dyDescent="0.2">
      <c r="A34" s="35">
        <f t="shared" si="3"/>
        <v>10</v>
      </c>
      <c r="B34" s="22">
        <f>B33+1</f>
        <v>24</v>
      </c>
      <c r="C34" s="23">
        <f t="shared" si="1"/>
        <v>46083</v>
      </c>
      <c r="D34" s="23">
        <f t="shared" si="2"/>
        <v>46087</v>
      </c>
      <c r="E34" s="21"/>
      <c r="F34" s="36"/>
    </row>
    <row r="35" spans="1:6" ht="15.5" customHeight="1" x14ac:dyDescent="0.2">
      <c r="A35" s="35">
        <f t="shared" si="3"/>
        <v>11</v>
      </c>
      <c r="B35" s="22">
        <f>B34+1</f>
        <v>25</v>
      </c>
      <c r="C35" s="23">
        <f t="shared" si="1"/>
        <v>46090</v>
      </c>
      <c r="D35" s="23">
        <f t="shared" si="2"/>
        <v>46094</v>
      </c>
      <c r="E35" s="21"/>
      <c r="F35" s="36"/>
    </row>
    <row r="36" spans="1:6" ht="15.5" customHeight="1" x14ac:dyDescent="0.2">
      <c r="A36" s="35">
        <f t="shared" si="3"/>
        <v>12</v>
      </c>
      <c r="B36" s="22">
        <f>B35+1</f>
        <v>26</v>
      </c>
      <c r="C36" s="23">
        <f t="shared" si="1"/>
        <v>46097</v>
      </c>
      <c r="D36" s="23">
        <f t="shared" si="2"/>
        <v>46101</v>
      </c>
      <c r="E36" s="21"/>
      <c r="F36" s="36"/>
    </row>
    <row r="37" spans="1:6" ht="15.5" customHeight="1" x14ac:dyDescent="0.2">
      <c r="A37" s="35">
        <f t="shared" si="3"/>
        <v>13</v>
      </c>
      <c r="B37" s="22">
        <f>B36+1</f>
        <v>27</v>
      </c>
      <c r="C37" s="23">
        <f t="shared" si="1"/>
        <v>46104</v>
      </c>
      <c r="D37" s="23">
        <f t="shared" si="2"/>
        <v>46108</v>
      </c>
      <c r="E37" s="21"/>
      <c r="F37" s="36"/>
    </row>
    <row r="38" spans="1:6" ht="15.5" customHeight="1" x14ac:dyDescent="0.2">
      <c r="A38" s="35">
        <f t="shared" si="3"/>
        <v>14</v>
      </c>
      <c r="B38" s="22">
        <f t="shared" ref="B38" si="7">B37+1</f>
        <v>28</v>
      </c>
      <c r="C38" s="23">
        <f t="shared" si="1"/>
        <v>46111</v>
      </c>
      <c r="D38" s="23">
        <f t="shared" si="2"/>
        <v>46115</v>
      </c>
      <c r="E38" s="20" t="s">
        <v>73</v>
      </c>
      <c r="F38" s="40" t="s">
        <v>96</v>
      </c>
    </row>
    <row r="39" spans="1:6" ht="15.5" customHeight="1" x14ac:dyDescent="0.2">
      <c r="A39" s="35">
        <f t="shared" si="3"/>
        <v>15</v>
      </c>
      <c r="C39" s="23">
        <f t="shared" si="1"/>
        <v>46118</v>
      </c>
      <c r="D39" s="23">
        <f t="shared" si="2"/>
        <v>46122</v>
      </c>
      <c r="E39" s="20" t="s">
        <v>42</v>
      </c>
      <c r="F39" s="39"/>
    </row>
    <row r="40" spans="1:6" ht="15.5" customHeight="1" x14ac:dyDescent="0.2">
      <c r="A40" s="35">
        <f t="shared" si="3"/>
        <v>16</v>
      </c>
      <c r="C40" s="23">
        <f t="shared" si="1"/>
        <v>46125</v>
      </c>
      <c r="D40" s="23">
        <f t="shared" si="2"/>
        <v>46129</v>
      </c>
      <c r="E40" s="20" t="s">
        <v>42</v>
      </c>
      <c r="F40" s="39"/>
    </row>
    <row r="41" spans="1:6" ht="15.5" customHeight="1" x14ac:dyDescent="0.2">
      <c r="A41" s="35">
        <f t="shared" si="3"/>
        <v>17</v>
      </c>
      <c r="B41" s="22">
        <f>B38+1</f>
        <v>29</v>
      </c>
      <c r="C41" s="23">
        <f t="shared" si="1"/>
        <v>46132</v>
      </c>
      <c r="D41" s="23">
        <f t="shared" si="2"/>
        <v>46136</v>
      </c>
      <c r="E41" s="21"/>
      <c r="F41" s="36"/>
    </row>
    <row r="42" spans="1:6" ht="15.5" customHeight="1" x14ac:dyDescent="0.2">
      <c r="A42" s="35">
        <f t="shared" si="3"/>
        <v>18</v>
      </c>
      <c r="B42" s="22">
        <f>B41+1</f>
        <v>30</v>
      </c>
      <c r="C42" s="23">
        <f t="shared" si="1"/>
        <v>46139</v>
      </c>
      <c r="D42" s="23">
        <f t="shared" si="2"/>
        <v>46143</v>
      </c>
      <c r="E42" s="21"/>
      <c r="F42" s="36"/>
    </row>
    <row r="43" spans="1:6" ht="15.5" customHeight="1" x14ac:dyDescent="0.2">
      <c r="A43" s="35">
        <f t="shared" si="3"/>
        <v>19</v>
      </c>
      <c r="B43" s="22">
        <f>B42+1</f>
        <v>31</v>
      </c>
      <c r="C43" s="23">
        <f t="shared" si="1"/>
        <v>46146</v>
      </c>
      <c r="D43" s="23">
        <f t="shared" si="2"/>
        <v>46150</v>
      </c>
      <c r="E43" s="21"/>
      <c r="F43" s="36"/>
    </row>
    <row r="44" spans="1:6" ht="15.5" customHeight="1" x14ac:dyDescent="0.2">
      <c r="A44" s="35">
        <f t="shared" si="3"/>
        <v>20</v>
      </c>
      <c r="B44" s="22">
        <f>B43+1</f>
        <v>32</v>
      </c>
      <c r="C44" s="23">
        <f t="shared" si="1"/>
        <v>46153</v>
      </c>
      <c r="D44" s="23">
        <f t="shared" si="2"/>
        <v>46157</v>
      </c>
      <c r="E44" s="20" t="s">
        <v>52</v>
      </c>
      <c r="F44" s="36"/>
    </row>
    <row r="45" spans="1:6" ht="15.5" customHeight="1" x14ac:dyDescent="0.2">
      <c r="A45" s="35">
        <f t="shared" si="3"/>
        <v>21</v>
      </c>
      <c r="B45" s="22">
        <f>B44+1</f>
        <v>33</v>
      </c>
      <c r="C45" s="23">
        <f t="shared" si="1"/>
        <v>46160</v>
      </c>
      <c r="D45" s="23">
        <f t="shared" si="2"/>
        <v>46164</v>
      </c>
      <c r="E45" s="21"/>
      <c r="F45" s="36"/>
    </row>
    <row r="46" spans="1:6" ht="15.5" customHeight="1" x14ac:dyDescent="0.2">
      <c r="A46" s="35">
        <f t="shared" si="3"/>
        <v>22</v>
      </c>
      <c r="B46" s="22">
        <f>B45+1</f>
        <v>34</v>
      </c>
      <c r="C46" s="23">
        <f t="shared" si="1"/>
        <v>46167</v>
      </c>
      <c r="D46" s="23">
        <f t="shared" si="2"/>
        <v>46171</v>
      </c>
      <c r="E46" s="20" t="s">
        <v>53</v>
      </c>
      <c r="F46" s="40" t="s">
        <v>108</v>
      </c>
    </row>
    <row r="47" spans="1:6" ht="15.5" customHeight="1" x14ac:dyDescent="0.2">
      <c r="A47" s="35">
        <f t="shared" si="3"/>
        <v>23</v>
      </c>
      <c r="B47" s="22">
        <f t="shared" ref="B47:B50" si="8">B46+1</f>
        <v>35</v>
      </c>
      <c r="C47" s="23">
        <f t="shared" si="1"/>
        <v>46174</v>
      </c>
      <c r="D47" s="23">
        <f t="shared" si="2"/>
        <v>46178</v>
      </c>
      <c r="E47" s="21"/>
      <c r="F47" s="36"/>
    </row>
    <row r="48" spans="1:6" ht="15.5" customHeight="1" x14ac:dyDescent="0.2">
      <c r="A48" s="35">
        <f t="shared" si="3"/>
        <v>24</v>
      </c>
      <c r="B48" s="22">
        <f t="shared" si="8"/>
        <v>36</v>
      </c>
      <c r="C48" s="23">
        <f t="shared" si="1"/>
        <v>46181</v>
      </c>
      <c r="D48" s="23">
        <f t="shared" si="2"/>
        <v>46185</v>
      </c>
      <c r="E48" s="21"/>
      <c r="F48" s="40" t="s">
        <v>97</v>
      </c>
    </row>
    <row r="49" spans="1:6" ht="15.5" customHeight="1" x14ac:dyDescent="0.2">
      <c r="A49" s="35">
        <f t="shared" si="3"/>
        <v>25</v>
      </c>
      <c r="B49" s="22">
        <f t="shared" si="8"/>
        <v>37</v>
      </c>
      <c r="C49" s="23">
        <f t="shared" si="1"/>
        <v>46188</v>
      </c>
      <c r="D49" s="23">
        <f t="shared" si="2"/>
        <v>46192</v>
      </c>
      <c r="E49" s="21"/>
      <c r="F49" s="36"/>
    </row>
    <row r="50" spans="1:6" ht="15.5" customHeight="1" x14ac:dyDescent="0.2">
      <c r="A50" s="35">
        <f t="shared" si="3"/>
        <v>26</v>
      </c>
      <c r="B50" s="22">
        <f t="shared" si="8"/>
        <v>38</v>
      </c>
      <c r="C50" s="23">
        <f t="shared" si="1"/>
        <v>46195</v>
      </c>
      <c r="D50" s="23">
        <f t="shared" si="2"/>
        <v>46199</v>
      </c>
      <c r="E50" s="21"/>
      <c r="F50" s="37" t="s">
        <v>54</v>
      </c>
    </row>
    <row r="51" spans="1:6" ht="15.5" customHeight="1" x14ac:dyDescent="0.2">
      <c r="A51" s="35">
        <f t="shared" si="3"/>
        <v>27</v>
      </c>
      <c r="B51" s="21"/>
      <c r="C51" s="23">
        <f t="shared" si="1"/>
        <v>46202</v>
      </c>
      <c r="D51" s="23">
        <f t="shared" si="2"/>
        <v>46206</v>
      </c>
      <c r="E51" s="21"/>
      <c r="F51" s="36"/>
    </row>
    <row r="52" spans="1:6" ht="15.5" customHeight="1" x14ac:dyDescent="0.2">
      <c r="A52" s="35">
        <f t="shared" si="3"/>
        <v>28</v>
      </c>
      <c r="B52" s="21"/>
      <c r="C52" s="23">
        <f t="shared" si="1"/>
        <v>46209</v>
      </c>
      <c r="D52" s="23">
        <f t="shared" si="2"/>
        <v>46213</v>
      </c>
      <c r="E52" s="21"/>
      <c r="F52" s="36"/>
    </row>
    <row r="53" spans="1:6" ht="15.5" customHeight="1" x14ac:dyDescent="0.2">
      <c r="A53" s="35">
        <f t="shared" si="3"/>
        <v>29</v>
      </c>
      <c r="B53" s="21"/>
      <c r="C53" s="23">
        <f t="shared" si="1"/>
        <v>46216</v>
      </c>
      <c r="D53" s="23">
        <f t="shared" si="2"/>
        <v>46220</v>
      </c>
      <c r="E53" s="21"/>
      <c r="F53" s="36"/>
    </row>
    <row r="54" spans="1:6" ht="15.5" customHeight="1" x14ac:dyDescent="0.2">
      <c r="A54" s="35">
        <f t="shared" si="3"/>
        <v>30</v>
      </c>
      <c r="B54" s="21"/>
      <c r="C54" s="23">
        <f t="shared" si="1"/>
        <v>46223</v>
      </c>
      <c r="D54" s="23">
        <f t="shared" si="2"/>
        <v>46227</v>
      </c>
      <c r="E54" s="21"/>
      <c r="F54" s="36"/>
    </row>
    <row r="55" spans="1:6" ht="15.5" customHeight="1" thickBot="1" x14ac:dyDescent="0.25">
      <c r="A55" s="41">
        <f t="shared" si="3"/>
        <v>31</v>
      </c>
      <c r="B55" s="42"/>
      <c r="C55" s="43">
        <f t="shared" si="1"/>
        <v>46230</v>
      </c>
      <c r="D55" s="43">
        <f t="shared" si="2"/>
        <v>46234</v>
      </c>
      <c r="E55" s="42"/>
      <c r="F55" s="44"/>
    </row>
    <row r="56" spans="1:6" ht="15.5" customHeight="1" x14ac:dyDescent="0.2">
      <c r="C56" s="28"/>
      <c r="D56" s="28"/>
      <c r="E56" s="5"/>
      <c r="F56" s="5"/>
    </row>
    <row r="57" spans="1:6" ht="15.5" customHeight="1" x14ac:dyDescent="0.2">
      <c r="C57" s="28"/>
      <c r="D57" s="28"/>
      <c r="E57" s="5"/>
      <c r="F57" s="5"/>
    </row>
    <row r="58" spans="1:6" ht="15.5" customHeight="1" x14ac:dyDescent="0.2">
      <c r="C58" s="28"/>
      <c r="D58" s="28"/>
      <c r="E58" s="5"/>
      <c r="F58" s="5"/>
    </row>
    <row r="59" spans="1:6" ht="15.5" customHeight="1" x14ac:dyDescent="0.2">
      <c r="C59" s="28"/>
      <c r="D59" s="28"/>
      <c r="E59" s="5"/>
      <c r="F59" s="5"/>
    </row>
    <row r="60" spans="1:6" ht="15.5" customHeight="1" x14ac:dyDescent="0.2">
      <c r="C60" s="28"/>
      <c r="D60" s="28"/>
      <c r="E60" s="5"/>
      <c r="F60" s="5"/>
    </row>
    <row r="61" spans="1:6" ht="15.5" customHeight="1" x14ac:dyDescent="0.2">
      <c r="E61" s="5"/>
      <c r="F61" s="5"/>
    </row>
    <row r="62" spans="1:6" ht="15.5" customHeight="1" x14ac:dyDescent="0.2">
      <c r="E62" s="5"/>
      <c r="F62" s="5"/>
    </row>
    <row r="63" spans="1:6" ht="15.5" customHeight="1" x14ac:dyDescent="0.2">
      <c r="E63" s="5"/>
      <c r="F63" s="5"/>
    </row>
  </sheetData>
  <mergeCells count="3">
    <mergeCell ref="A1:B1"/>
    <mergeCell ref="F1:F2"/>
    <mergeCell ref="E1:E2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E239-5188-4A71-BF6E-563EF1DDB9F2}">
  <sheetPr>
    <pageSetUpPr fitToPage="1"/>
  </sheetPr>
  <dimension ref="A1:G26"/>
  <sheetViews>
    <sheetView topLeftCell="A4" workbookViewId="0">
      <selection activeCell="A17" sqref="A17"/>
    </sheetView>
  </sheetViews>
  <sheetFormatPr baseColWidth="10" defaultColWidth="32.1640625" defaultRowHeight="15" x14ac:dyDescent="0.2"/>
  <cols>
    <col min="1" max="1" width="40" style="4" customWidth="1"/>
    <col min="2" max="2" width="80.33203125" style="5" customWidth="1"/>
    <col min="3" max="3" width="5.33203125" style="4" customWidth="1"/>
    <col min="4" max="4" width="18.5" style="4" customWidth="1"/>
    <col min="5" max="7" width="14.5" style="4" customWidth="1"/>
    <col min="8" max="16384" width="32.1640625" style="4"/>
  </cols>
  <sheetData>
    <row r="1" spans="1:7" ht="43" customHeight="1" x14ac:dyDescent="0.2">
      <c r="A1" s="7" t="s">
        <v>14</v>
      </c>
      <c r="B1" s="7"/>
      <c r="D1" s="18"/>
    </row>
    <row r="2" spans="1:7" s="2" customFormat="1" ht="18.5" customHeight="1" x14ac:dyDescent="0.2">
      <c r="A2" s="11" t="s">
        <v>21</v>
      </c>
      <c r="B2" s="11" t="s">
        <v>6</v>
      </c>
      <c r="D2" s="16"/>
    </row>
    <row r="3" spans="1:7" s="2" customFormat="1" ht="18.5" customHeight="1" x14ac:dyDescent="0.2">
      <c r="A3" s="12" t="s">
        <v>0</v>
      </c>
      <c r="B3" s="12" t="s">
        <v>1</v>
      </c>
      <c r="D3" s="16"/>
    </row>
    <row r="4" spans="1:7" s="2" customFormat="1" ht="18.5" customHeight="1" x14ac:dyDescent="0.2">
      <c r="A4" s="13" t="s">
        <v>24</v>
      </c>
      <c r="B4" s="13" t="s">
        <v>23</v>
      </c>
      <c r="D4" s="16"/>
    </row>
    <row r="5" spans="1:7" s="2" customFormat="1" ht="18.5" customHeight="1" x14ac:dyDescent="0.2">
      <c r="A5" s="11" t="s">
        <v>24</v>
      </c>
      <c r="B5" s="11" t="s">
        <v>5</v>
      </c>
      <c r="D5" s="16"/>
    </row>
    <row r="6" spans="1:7" s="2" customFormat="1" ht="18.5" customHeight="1" x14ac:dyDescent="0.2">
      <c r="A6" s="10" t="s">
        <v>110</v>
      </c>
      <c r="B6" s="10" t="s">
        <v>58</v>
      </c>
      <c r="D6" s="16"/>
    </row>
    <row r="7" spans="1:7" s="2" customFormat="1" ht="18.5" customHeight="1" x14ac:dyDescent="0.2">
      <c r="A7" s="10" t="s">
        <v>78</v>
      </c>
      <c r="B7" s="10" t="s">
        <v>111</v>
      </c>
      <c r="D7" s="16"/>
    </row>
    <row r="8" spans="1:7" s="2" customFormat="1" ht="63" customHeight="1" x14ac:dyDescent="0.2">
      <c r="A8" s="13" t="s">
        <v>2</v>
      </c>
      <c r="B8" s="13" t="s">
        <v>99</v>
      </c>
      <c r="D8" s="46"/>
      <c r="E8" s="49" t="s">
        <v>80</v>
      </c>
      <c r="F8" s="49" t="s">
        <v>84</v>
      </c>
      <c r="G8" s="49" t="s">
        <v>85</v>
      </c>
    </row>
    <row r="9" spans="1:7" s="2" customFormat="1" ht="18.5" customHeight="1" x14ac:dyDescent="0.2">
      <c r="A9" s="10" t="s">
        <v>94</v>
      </c>
      <c r="B9" s="10" t="s">
        <v>8</v>
      </c>
      <c r="D9" s="46" t="s">
        <v>50</v>
      </c>
      <c r="E9" s="50">
        <v>45931</v>
      </c>
      <c r="F9" s="51">
        <v>45926</v>
      </c>
      <c r="G9" s="51">
        <f>F9</f>
        <v>45926</v>
      </c>
    </row>
    <row r="10" spans="1:7" s="2" customFormat="1" ht="18.5" customHeight="1" x14ac:dyDescent="0.2">
      <c r="A10" s="9" t="s">
        <v>61</v>
      </c>
      <c r="B10" s="9" t="s">
        <v>30</v>
      </c>
      <c r="D10" s="46" t="s">
        <v>51</v>
      </c>
      <c r="E10" s="50">
        <v>46147</v>
      </c>
      <c r="F10" s="51">
        <v>46111</v>
      </c>
      <c r="G10" s="51">
        <v>46131</v>
      </c>
    </row>
    <row r="11" spans="1:7" s="2" customFormat="1" ht="18.5" customHeight="1" x14ac:dyDescent="0.2">
      <c r="A11" s="13" t="s">
        <v>101</v>
      </c>
      <c r="B11" s="13" t="s">
        <v>9</v>
      </c>
      <c r="D11" s="46" t="s">
        <v>92</v>
      </c>
      <c r="E11" s="55">
        <f>(E10-E9+1)/7*5/52</f>
        <v>2.9807692307692308</v>
      </c>
      <c r="F11" s="55">
        <f t="shared" ref="F11:G11" si="0">(F10-F9+1)/7*5/52</f>
        <v>2.5549450549450552</v>
      </c>
      <c r="G11" s="55">
        <f t="shared" si="0"/>
        <v>2.8296703296703294</v>
      </c>
    </row>
    <row r="12" spans="1:7" s="2" customFormat="1" ht="18.5" customHeight="1" x14ac:dyDescent="0.2">
      <c r="A12" s="10" t="s">
        <v>102</v>
      </c>
      <c r="B12" s="10" t="s">
        <v>58</v>
      </c>
      <c r="D12" s="46"/>
      <c r="E12" s="55"/>
      <c r="F12" s="57"/>
      <c r="G12" s="57"/>
    </row>
    <row r="13" spans="1:7" s="2" customFormat="1" ht="18.5" customHeight="1" x14ac:dyDescent="0.2">
      <c r="A13" s="13" t="s">
        <v>103</v>
      </c>
      <c r="B13" s="13" t="s">
        <v>10</v>
      </c>
      <c r="D13" s="46" t="s">
        <v>76</v>
      </c>
      <c r="E13" s="55">
        <f>(E10-E9+1)/7-E11</f>
        <v>28.01923076923077</v>
      </c>
      <c r="F13" s="55">
        <f>(F10-F9+1)/7-F11</f>
        <v>24.016483516483518</v>
      </c>
      <c r="G13" s="55">
        <f>(G10-G9+1)/7-G11</f>
        <v>26.598901098901099</v>
      </c>
    </row>
    <row r="14" spans="1:7" s="2" customFormat="1" ht="18.5" customHeight="1" x14ac:dyDescent="0.2">
      <c r="A14" s="13" t="s">
        <v>104</v>
      </c>
      <c r="B14" s="13" t="s">
        <v>11</v>
      </c>
      <c r="D14" s="46" t="s">
        <v>90</v>
      </c>
      <c r="E14" s="57">
        <f>E13*0.8</f>
        <v>22.415384615384617</v>
      </c>
    </row>
    <row r="15" spans="1:7" s="2" customFormat="1" ht="18.5" customHeight="1" x14ac:dyDescent="0.2">
      <c r="A15" s="13" t="s">
        <v>105</v>
      </c>
      <c r="B15" s="13" t="s">
        <v>12</v>
      </c>
      <c r="D15" s="16"/>
    </row>
    <row r="16" spans="1:7" s="2" customFormat="1" ht="18.5" customHeight="1" x14ac:dyDescent="0.2">
      <c r="A16" s="9" t="s">
        <v>74</v>
      </c>
      <c r="B16" s="9" t="s">
        <v>26</v>
      </c>
      <c r="D16" s="16"/>
    </row>
    <row r="17" spans="1:4" s="2" customFormat="1" ht="31.25" customHeight="1" x14ac:dyDescent="0.2">
      <c r="A17" s="13" t="s">
        <v>91</v>
      </c>
      <c r="B17" s="13" t="s">
        <v>79</v>
      </c>
      <c r="D17" s="59"/>
    </row>
    <row r="18" spans="1:4" s="2" customFormat="1" ht="18.5" customHeight="1" x14ac:dyDescent="0.2">
      <c r="A18" s="13" t="s">
        <v>89</v>
      </c>
      <c r="B18" s="13" t="s">
        <v>72</v>
      </c>
      <c r="D18" s="17"/>
    </row>
    <row r="19" spans="1:4" s="2" customFormat="1" ht="16" x14ac:dyDescent="0.2">
      <c r="A19" s="10" t="s">
        <v>83</v>
      </c>
      <c r="B19" s="10" t="s">
        <v>82</v>
      </c>
    </row>
    <row r="20" spans="1:4" s="2" customFormat="1" ht="16" customHeight="1" x14ac:dyDescent="0.2">
      <c r="A20" s="9" t="s">
        <v>109</v>
      </c>
      <c r="B20" s="9" t="s">
        <v>87</v>
      </c>
    </row>
    <row r="21" spans="1:4" ht="18.5" customHeight="1" x14ac:dyDescent="0.2">
      <c r="A21" s="11" t="s">
        <v>31</v>
      </c>
      <c r="B21" s="11" t="s">
        <v>20</v>
      </c>
    </row>
    <row r="25" spans="1:4" x14ac:dyDescent="0.2">
      <c r="A25" s="15"/>
    </row>
    <row r="26" spans="1:4" x14ac:dyDescent="0.2">
      <c r="A26" s="15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CA9F-9A6C-49F8-B610-C06AD1A6A30E}">
  <sheetPr>
    <pageSetUpPr fitToPage="1"/>
  </sheetPr>
  <dimension ref="A1:K16"/>
  <sheetViews>
    <sheetView workbookViewId="0">
      <selection activeCell="I1" sqref="I1:K1048576"/>
    </sheetView>
  </sheetViews>
  <sheetFormatPr baseColWidth="10" defaultColWidth="32.1640625" defaultRowHeight="15" x14ac:dyDescent="0.2"/>
  <cols>
    <col min="1" max="1" width="37.1640625" style="2" customWidth="1"/>
    <col min="2" max="2" width="70.83203125" style="3" customWidth="1"/>
    <col min="3" max="3" width="3.83203125" style="2" customWidth="1"/>
    <col min="4" max="4" width="24.5" style="47" customWidth="1"/>
    <col min="5" max="7" width="11.5" style="2" customWidth="1"/>
    <col min="8" max="9" width="32.1640625" style="2"/>
    <col min="10" max="10" width="14.1640625" style="2" customWidth="1"/>
    <col min="11" max="11" width="14.5" style="2" customWidth="1"/>
    <col min="12" max="16384" width="32.1640625" style="2"/>
  </cols>
  <sheetData>
    <row r="1" spans="1:11" ht="34.25" customHeight="1" x14ac:dyDescent="0.2">
      <c r="A1" s="45" t="s">
        <v>88</v>
      </c>
      <c r="B1" s="1"/>
    </row>
    <row r="2" spans="1:11" ht="16" x14ac:dyDescent="0.2">
      <c r="A2" s="11" t="s">
        <v>21</v>
      </c>
      <c r="B2" s="11" t="s">
        <v>6</v>
      </c>
    </row>
    <row r="3" spans="1:11" ht="16" x14ac:dyDescent="0.2">
      <c r="A3" s="11" t="s">
        <v>24</v>
      </c>
      <c r="B3" s="11" t="s">
        <v>5</v>
      </c>
      <c r="D3" s="46"/>
      <c r="E3" s="15"/>
    </row>
    <row r="4" spans="1:11" ht="16" x14ac:dyDescent="0.2">
      <c r="A4" s="13" t="s">
        <v>24</v>
      </c>
      <c r="B4" s="13" t="s">
        <v>23</v>
      </c>
      <c r="D4" s="46"/>
      <c r="E4" s="15"/>
    </row>
    <row r="5" spans="1:11" ht="16" x14ac:dyDescent="0.2">
      <c r="A5" s="12" t="s">
        <v>64</v>
      </c>
      <c r="B5" s="12" t="s">
        <v>18</v>
      </c>
      <c r="D5" s="46"/>
      <c r="E5" s="4"/>
    </row>
    <row r="6" spans="1:11" ht="32" x14ac:dyDescent="0.2">
      <c r="A6" s="14" t="s">
        <v>2</v>
      </c>
      <c r="B6" s="13" t="s">
        <v>35</v>
      </c>
      <c r="D6" s="46"/>
      <c r="E6" s="49" t="s">
        <v>77</v>
      </c>
      <c r="F6" s="49" t="s">
        <v>84</v>
      </c>
      <c r="G6" s="49" t="s">
        <v>85</v>
      </c>
      <c r="I6" s="46"/>
      <c r="J6" s="49"/>
      <c r="K6" s="49"/>
    </row>
    <row r="7" spans="1:11" ht="16" x14ac:dyDescent="0.2">
      <c r="A7" s="9" t="s">
        <v>61</v>
      </c>
      <c r="B7" s="9" t="s">
        <v>30</v>
      </c>
      <c r="D7" s="46" t="s">
        <v>50</v>
      </c>
      <c r="E7" s="50">
        <v>45929</v>
      </c>
      <c r="F7" s="51">
        <v>45936</v>
      </c>
      <c r="G7" s="51">
        <v>45936</v>
      </c>
      <c r="I7" s="46"/>
      <c r="J7" s="50"/>
      <c r="K7" s="50"/>
    </row>
    <row r="8" spans="1:11" ht="16" x14ac:dyDescent="0.2">
      <c r="A8" s="61" t="s">
        <v>98</v>
      </c>
      <c r="B8" s="13" t="s">
        <v>106</v>
      </c>
      <c r="D8" s="46" t="s">
        <v>51</v>
      </c>
      <c r="E8" s="50">
        <v>46145</v>
      </c>
      <c r="F8" s="51">
        <v>46117</v>
      </c>
      <c r="G8" s="51">
        <v>46131</v>
      </c>
      <c r="I8" s="46"/>
      <c r="J8" s="50"/>
      <c r="K8" s="50"/>
    </row>
    <row r="9" spans="1:11" ht="16" x14ac:dyDescent="0.2">
      <c r="A9" s="61" t="s">
        <v>16</v>
      </c>
      <c r="B9" s="13" t="s">
        <v>107</v>
      </c>
      <c r="D9" s="46" t="s">
        <v>93</v>
      </c>
      <c r="E9" s="55">
        <f>2+2+1+2</f>
        <v>7</v>
      </c>
      <c r="F9" s="55">
        <f>(F8-F7+1)/7*5/52</f>
        <v>2.5</v>
      </c>
      <c r="G9" s="55">
        <f>(G8-G7+1)/7*5/52</f>
        <v>2.6923076923076925</v>
      </c>
      <c r="I9" s="46"/>
      <c r="J9" s="55"/>
      <c r="K9" s="55"/>
    </row>
    <row r="10" spans="1:11" ht="16" x14ac:dyDescent="0.2">
      <c r="A10" s="14" t="s">
        <v>70</v>
      </c>
      <c r="B10" s="14" t="s">
        <v>17</v>
      </c>
      <c r="D10" s="46"/>
      <c r="E10" s="55"/>
      <c r="F10" s="57"/>
      <c r="G10" s="57"/>
      <c r="I10" s="46"/>
      <c r="J10" s="55"/>
      <c r="K10" s="55"/>
    </row>
    <row r="11" spans="1:11" ht="16" x14ac:dyDescent="0.2">
      <c r="A11" s="14" t="s">
        <v>74</v>
      </c>
      <c r="B11" s="13" t="s">
        <v>69</v>
      </c>
      <c r="D11" s="46" t="s">
        <v>76</v>
      </c>
      <c r="E11" s="55">
        <f>(E8-E7+1)/7-E9</f>
        <v>24</v>
      </c>
      <c r="F11" s="55">
        <f>(F8-F7+1)/7-F9</f>
        <v>23.5</v>
      </c>
      <c r="G11" s="55">
        <f>(G8-G7+1)/7-G9</f>
        <v>25.307692307692307</v>
      </c>
      <c r="I11" s="46"/>
      <c r="J11" s="55"/>
      <c r="K11" s="55"/>
    </row>
    <row r="12" spans="1:11" ht="16" x14ac:dyDescent="0.2">
      <c r="A12" s="9" t="s">
        <v>74</v>
      </c>
      <c r="B12" s="9" t="s">
        <v>26</v>
      </c>
    </row>
    <row r="13" spans="1:11" ht="16" x14ac:dyDescent="0.2">
      <c r="A13" s="60" t="s">
        <v>89</v>
      </c>
      <c r="B13" s="13" t="s">
        <v>72</v>
      </c>
    </row>
    <row r="14" spans="1:11" ht="16" x14ac:dyDescent="0.2">
      <c r="A14" s="12" t="s">
        <v>65</v>
      </c>
      <c r="B14" s="12" t="s">
        <v>19</v>
      </c>
    </row>
    <row r="15" spans="1:11" ht="17.5" customHeight="1" x14ac:dyDescent="0.2">
      <c r="A15" s="9" t="s">
        <v>109</v>
      </c>
      <c r="B15" s="9" t="s">
        <v>87</v>
      </c>
    </row>
    <row r="16" spans="1:11" ht="16" x14ac:dyDescent="0.2">
      <c r="A16" s="11" t="s">
        <v>32</v>
      </c>
      <c r="B16" s="11" t="s">
        <v>20</v>
      </c>
    </row>
  </sheetData>
  <printOptions horizontalCentered="1" verticalCentered="1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59D1-F167-4F89-995F-B47B1FB64BF9}">
  <sheetPr>
    <pageSetUpPr fitToPage="1"/>
  </sheetPr>
  <dimension ref="A1:G18"/>
  <sheetViews>
    <sheetView workbookViewId="0">
      <selection activeCell="A12" sqref="A12"/>
    </sheetView>
  </sheetViews>
  <sheetFormatPr baseColWidth="10" defaultColWidth="32.1640625" defaultRowHeight="15" x14ac:dyDescent="0.2"/>
  <cols>
    <col min="1" max="1" width="37.5" style="2" customWidth="1"/>
    <col min="2" max="2" width="86.83203125" style="3" customWidth="1"/>
    <col min="3" max="3" width="5.6640625" style="2" customWidth="1"/>
    <col min="4" max="4" width="24.6640625" style="2" customWidth="1"/>
    <col min="5" max="6" width="12.5" style="2" customWidth="1"/>
    <col min="7" max="7" width="11.83203125" style="2" customWidth="1"/>
    <col min="8" max="16384" width="32.1640625" style="2"/>
  </cols>
  <sheetData>
    <row r="1" spans="1:7" ht="41.5" customHeight="1" x14ac:dyDescent="0.2">
      <c r="A1" s="8" t="s">
        <v>15</v>
      </c>
      <c r="C1" s="62"/>
    </row>
    <row r="2" spans="1:7" s="4" customFormat="1" ht="15" customHeight="1" x14ac:dyDescent="0.2">
      <c r="A2" s="11" t="s">
        <v>21</v>
      </c>
      <c r="B2" s="11" t="s">
        <v>6</v>
      </c>
    </row>
    <row r="3" spans="1:7" s="4" customFormat="1" ht="15" customHeight="1" x14ac:dyDescent="0.2">
      <c r="A3" s="11" t="s">
        <v>71</v>
      </c>
      <c r="B3" s="11" t="s">
        <v>5</v>
      </c>
      <c r="D3" s="46"/>
      <c r="E3" s="15"/>
    </row>
    <row r="4" spans="1:7" s="4" customFormat="1" ht="15" customHeight="1" x14ac:dyDescent="0.2">
      <c r="A4" s="13" t="s">
        <v>24</v>
      </c>
      <c r="B4" s="13" t="s">
        <v>23</v>
      </c>
      <c r="D4" s="46"/>
      <c r="E4" s="15"/>
    </row>
    <row r="5" spans="1:7" s="4" customFormat="1" ht="15" customHeight="1" x14ac:dyDescent="0.2">
      <c r="A5" s="12" t="s">
        <v>64</v>
      </c>
      <c r="B5" s="12" t="s">
        <v>113</v>
      </c>
      <c r="D5" s="46"/>
    </row>
    <row r="6" spans="1:7" s="4" customFormat="1" ht="35.5" customHeight="1" x14ac:dyDescent="0.2">
      <c r="A6" s="13" t="s">
        <v>2</v>
      </c>
      <c r="B6" s="13" t="s">
        <v>36</v>
      </c>
      <c r="D6" s="46"/>
      <c r="E6" s="49" t="s">
        <v>77</v>
      </c>
      <c r="F6" s="49" t="s">
        <v>84</v>
      </c>
      <c r="G6" s="49" t="s">
        <v>85</v>
      </c>
    </row>
    <row r="7" spans="1:7" s="4" customFormat="1" ht="15" customHeight="1" x14ac:dyDescent="0.2">
      <c r="A7" s="10" t="s">
        <v>95</v>
      </c>
      <c r="B7" s="10" t="s">
        <v>114</v>
      </c>
      <c r="D7" s="46" t="s">
        <v>50</v>
      </c>
      <c r="E7" s="50">
        <v>45929</v>
      </c>
      <c r="F7" s="51">
        <v>45936</v>
      </c>
      <c r="G7" s="51">
        <v>45936</v>
      </c>
    </row>
    <row r="8" spans="1:7" s="6" customFormat="1" ht="15" customHeight="1" x14ac:dyDescent="0.2">
      <c r="A8" s="9" t="s">
        <v>61</v>
      </c>
      <c r="B8" s="9" t="s">
        <v>25</v>
      </c>
      <c r="D8" s="46" t="s">
        <v>51</v>
      </c>
      <c r="E8" s="50">
        <v>46138</v>
      </c>
      <c r="F8" s="51">
        <v>46117</v>
      </c>
      <c r="G8" s="51">
        <v>46131</v>
      </c>
    </row>
    <row r="9" spans="1:7" s="6" customFormat="1" ht="15" customHeight="1" x14ac:dyDescent="0.2">
      <c r="A9" s="61" t="s">
        <v>98</v>
      </c>
      <c r="B9" s="13" t="s">
        <v>106</v>
      </c>
      <c r="D9" s="46" t="s">
        <v>93</v>
      </c>
      <c r="E9" s="52">
        <v>5</v>
      </c>
      <c r="F9" s="57">
        <f>(F8-F7+1)/7*5/52</f>
        <v>2.5</v>
      </c>
      <c r="G9" s="57">
        <f>(G8-G7+1)/7*5/52</f>
        <v>2.6923076923076925</v>
      </c>
    </row>
    <row r="10" spans="1:7" s="4" customFormat="1" ht="15" customHeight="1" x14ac:dyDescent="0.2">
      <c r="A10" s="61" t="s">
        <v>16</v>
      </c>
      <c r="B10" s="13" t="s">
        <v>107</v>
      </c>
      <c r="D10" s="46"/>
      <c r="E10" s="52"/>
      <c r="F10" s="57"/>
      <c r="G10" s="57"/>
    </row>
    <row r="11" spans="1:7" s="6" customFormat="1" ht="15" customHeight="1" x14ac:dyDescent="0.2">
      <c r="A11" s="10" t="s">
        <v>86</v>
      </c>
      <c r="B11" s="10" t="s">
        <v>22</v>
      </c>
      <c r="D11" s="46" t="s">
        <v>76</v>
      </c>
      <c r="E11" s="52">
        <f>(E8-E7+1)/7-E9</f>
        <v>25</v>
      </c>
      <c r="F11" s="55">
        <f>(F8-F7+1)/7-F9</f>
        <v>23.5</v>
      </c>
      <c r="G11" s="55">
        <f>(G8-G7+1)/7-G9</f>
        <v>25.307692307692307</v>
      </c>
    </row>
    <row r="12" spans="1:7" s="6" customFormat="1" ht="15" customHeight="1" x14ac:dyDescent="0.2">
      <c r="A12" s="14" t="s">
        <v>70</v>
      </c>
      <c r="B12" s="13" t="s">
        <v>17</v>
      </c>
    </row>
    <row r="13" spans="1:7" s="4" customFormat="1" ht="15" customHeight="1" x14ac:dyDescent="0.2">
      <c r="A13" s="9" t="s">
        <v>74</v>
      </c>
      <c r="B13" s="9" t="s">
        <v>26</v>
      </c>
    </row>
    <row r="14" spans="1:7" s="4" customFormat="1" ht="15" customHeight="1" x14ac:dyDescent="0.2">
      <c r="A14" s="61" t="s">
        <v>74</v>
      </c>
      <c r="B14" s="13" t="s">
        <v>69</v>
      </c>
    </row>
    <row r="15" spans="1:7" s="4" customFormat="1" ht="15" customHeight="1" x14ac:dyDescent="0.2">
      <c r="A15" s="61" t="s">
        <v>89</v>
      </c>
      <c r="B15" s="13" t="s">
        <v>72</v>
      </c>
    </row>
    <row r="16" spans="1:7" s="4" customFormat="1" ht="15" customHeight="1" x14ac:dyDescent="0.2">
      <c r="A16" s="12" t="s">
        <v>112</v>
      </c>
      <c r="B16" s="12" t="s">
        <v>115</v>
      </c>
      <c r="E16" s="15"/>
    </row>
    <row r="17" spans="1:2" ht="15" customHeight="1" x14ac:dyDescent="0.2">
      <c r="A17" s="9" t="s">
        <v>109</v>
      </c>
      <c r="B17" s="9" t="s">
        <v>87</v>
      </c>
    </row>
    <row r="18" spans="1:2" ht="15" customHeight="1" x14ac:dyDescent="0.2">
      <c r="A18" s="11" t="s">
        <v>32</v>
      </c>
      <c r="B18" s="11" t="s">
        <v>20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BDED-EA6A-49B6-8BC1-7DD34567B0F2}">
  <sheetPr>
    <pageSetUpPr fitToPage="1"/>
  </sheetPr>
  <dimension ref="A1:G20"/>
  <sheetViews>
    <sheetView tabSelected="1" workbookViewId="0">
      <selection activeCell="B5" sqref="B5"/>
    </sheetView>
  </sheetViews>
  <sheetFormatPr baseColWidth="10" defaultColWidth="32.1640625" defaultRowHeight="15" x14ac:dyDescent="0.2"/>
  <cols>
    <col min="1" max="1" width="40.83203125" style="2" customWidth="1"/>
    <col min="2" max="2" width="82.33203125" style="3" customWidth="1"/>
    <col min="3" max="3" width="11.6640625" style="2" customWidth="1"/>
    <col min="4" max="4" width="17.5" style="48" customWidth="1"/>
    <col min="5" max="7" width="14.5" style="48" customWidth="1"/>
    <col min="8" max="16384" width="32.1640625" style="2"/>
  </cols>
  <sheetData>
    <row r="1" spans="1:7" ht="27.5" customHeight="1" x14ac:dyDescent="0.2">
      <c r="A1" s="7" t="s">
        <v>13</v>
      </c>
      <c r="B1" s="1"/>
    </row>
    <row r="2" spans="1:7" ht="16" x14ac:dyDescent="0.2">
      <c r="A2" s="11" t="s">
        <v>21</v>
      </c>
      <c r="B2" s="11" t="s">
        <v>6</v>
      </c>
    </row>
    <row r="3" spans="1:7" ht="16" x14ac:dyDescent="0.2">
      <c r="A3" s="12" t="s">
        <v>0</v>
      </c>
      <c r="B3" s="12" t="s">
        <v>1</v>
      </c>
    </row>
    <row r="4" spans="1:7" ht="16" x14ac:dyDescent="0.2">
      <c r="A4" s="13" t="s">
        <v>24</v>
      </c>
      <c r="B4" s="13" t="s">
        <v>23</v>
      </c>
    </row>
    <row r="5" spans="1:7" ht="16" x14ac:dyDescent="0.2">
      <c r="A5" s="11" t="s">
        <v>24</v>
      </c>
      <c r="B5" s="11" t="s">
        <v>5</v>
      </c>
    </row>
    <row r="6" spans="1:7" ht="16" x14ac:dyDescent="0.2">
      <c r="A6" s="10" t="s">
        <v>59</v>
      </c>
      <c r="B6" s="10" t="s">
        <v>75</v>
      </c>
    </row>
    <row r="7" spans="1:7" ht="18" customHeight="1" x14ac:dyDescent="0.2">
      <c r="A7" s="10" t="s">
        <v>78</v>
      </c>
      <c r="B7" s="10" t="s">
        <v>111</v>
      </c>
      <c r="D7" s="16"/>
      <c r="E7" s="2"/>
      <c r="F7" s="2"/>
      <c r="G7" s="2"/>
    </row>
    <row r="8" spans="1:7" ht="48" x14ac:dyDescent="0.2">
      <c r="A8" s="13" t="s">
        <v>2</v>
      </c>
      <c r="B8" s="13" t="s">
        <v>29</v>
      </c>
      <c r="D8" s="53"/>
      <c r="E8" s="49" t="s">
        <v>80</v>
      </c>
      <c r="F8" s="49" t="s">
        <v>81</v>
      </c>
      <c r="G8" s="49" t="s">
        <v>85</v>
      </c>
    </row>
    <row r="9" spans="1:7" ht="16" x14ac:dyDescent="0.2">
      <c r="A9" s="9" t="s">
        <v>61</v>
      </c>
      <c r="B9" s="9" t="s">
        <v>30</v>
      </c>
      <c r="D9" s="53" t="s">
        <v>50</v>
      </c>
      <c r="E9" s="54">
        <v>45931</v>
      </c>
      <c r="F9" s="54">
        <v>45930</v>
      </c>
      <c r="G9" s="54">
        <f>F9</f>
        <v>45930</v>
      </c>
    </row>
    <row r="10" spans="1:7" ht="32" x14ac:dyDescent="0.2">
      <c r="A10" s="10" t="s">
        <v>3</v>
      </c>
      <c r="B10" s="10" t="s">
        <v>100</v>
      </c>
      <c r="D10" s="53" t="s">
        <v>51</v>
      </c>
      <c r="E10" s="54">
        <v>46086</v>
      </c>
      <c r="F10" s="54">
        <v>46114</v>
      </c>
      <c r="G10" s="54">
        <v>46131</v>
      </c>
    </row>
    <row r="11" spans="1:7" ht="32" x14ac:dyDescent="0.2">
      <c r="A11" s="13" t="s">
        <v>60</v>
      </c>
      <c r="B11" s="13" t="s">
        <v>7</v>
      </c>
      <c r="D11" s="53" t="s">
        <v>92</v>
      </c>
      <c r="E11" s="58">
        <f>(E10-E9+1)/7*5/52</f>
        <v>2.1428571428571428</v>
      </c>
      <c r="F11" s="58">
        <f>(F10-F9+1)/7*5/52</f>
        <v>2.5412087912087911</v>
      </c>
      <c r="G11" s="58">
        <f t="shared" ref="G11" si="0">(G10-G9+1)/7*5/52</f>
        <v>2.7747252747252746</v>
      </c>
    </row>
    <row r="12" spans="1:7" ht="16" x14ac:dyDescent="0.2">
      <c r="A12" s="13" t="s">
        <v>62</v>
      </c>
      <c r="B12" s="13" t="s">
        <v>4</v>
      </c>
      <c r="D12" s="53"/>
      <c r="E12" s="58"/>
      <c r="F12" s="58"/>
      <c r="G12" s="58"/>
    </row>
    <row r="13" spans="1:7" ht="16" x14ac:dyDescent="0.2">
      <c r="A13" s="10" t="s">
        <v>63</v>
      </c>
      <c r="B13" s="10" t="s">
        <v>34</v>
      </c>
      <c r="D13" s="53" t="s">
        <v>76</v>
      </c>
      <c r="E13" s="58">
        <f>(E10-E9+1)/7-E11</f>
        <v>20.142857142857142</v>
      </c>
      <c r="F13" s="58">
        <f>(F10-F9+1)/7-F11</f>
        <v>23.887362637362635</v>
      </c>
      <c r="G13" s="58">
        <f>(G10-G9+1)/7-G11</f>
        <v>26.082417582417584</v>
      </c>
    </row>
    <row r="14" spans="1:7" ht="16" x14ac:dyDescent="0.2">
      <c r="A14" s="10" t="s">
        <v>66</v>
      </c>
      <c r="B14" s="10" t="s">
        <v>82</v>
      </c>
    </row>
    <row r="15" spans="1:7" ht="16" x14ac:dyDescent="0.2">
      <c r="A15" s="13" t="s">
        <v>27</v>
      </c>
      <c r="B15" s="13" t="s">
        <v>28</v>
      </c>
    </row>
    <row r="16" spans="1:7" ht="14.5" customHeight="1" x14ac:dyDescent="0.2">
      <c r="A16" s="14" t="s">
        <v>74</v>
      </c>
      <c r="B16" s="13" t="s">
        <v>69</v>
      </c>
      <c r="D16" s="56" t="s">
        <v>68</v>
      </c>
    </row>
    <row r="17" spans="1:4" ht="16" x14ac:dyDescent="0.2">
      <c r="A17" s="60" t="s">
        <v>89</v>
      </c>
      <c r="B17" s="13" t="s">
        <v>72</v>
      </c>
      <c r="D17" s="56" t="s">
        <v>67</v>
      </c>
    </row>
    <row r="18" spans="1:4" ht="16" x14ac:dyDescent="0.2">
      <c r="A18" s="9" t="s">
        <v>74</v>
      </c>
      <c r="B18" s="9" t="s">
        <v>26</v>
      </c>
    </row>
    <row r="19" spans="1:4" ht="16" x14ac:dyDescent="0.2">
      <c r="A19" s="9" t="s">
        <v>109</v>
      </c>
      <c r="B19" s="9" t="s">
        <v>87</v>
      </c>
    </row>
    <row r="20" spans="1:4" ht="16" x14ac:dyDescent="0.2">
      <c r="A20" s="11" t="s">
        <v>33</v>
      </c>
      <c r="B20" s="11" t="s">
        <v>20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38AC-DF69-4C0B-B7F9-6678B8E4FC71}">
  <sheetPr>
    <pageSetUpPr fitToPage="1"/>
  </sheetPr>
  <dimension ref="A1:J16"/>
  <sheetViews>
    <sheetView workbookViewId="0">
      <selection activeCell="J13" sqref="J13"/>
    </sheetView>
  </sheetViews>
  <sheetFormatPr baseColWidth="10" defaultColWidth="32.1640625" defaultRowHeight="15" x14ac:dyDescent="0.2"/>
  <cols>
    <col min="1" max="1" width="37.1640625" style="2" customWidth="1"/>
    <col min="2" max="2" width="70.83203125" style="3" customWidth="1"/>
    <col min="3" max="3" width="3.83203125" style="2" customWidth="1"/>
    <col min="4" max="4" width="24.5" style="47" customWidth="1"/>
    <col min="5" max="7" width="11.5" style="2" customWidth="1"/>
    <col min="8" max="8" width="6.83203125" style="2" customWidth="1"/>
    <col min="9" max="9" width="14.1640625" style="2" customWidth="1"/>
    <col min="10" max="10" width="14.5" style="2" customWidth="1"/>
    <col min="11" max="16384" width="32.1640625" style="2"/>
  </cols>
  <sheetData>
    <row r="1" spans="1:10" ht="34.25" customHeight="1" x14ac:dyDescent="0.2">
      <c r="A1" s="45" t="s">
        <v>88</v>
      </c>
      <c r="B1" s="1"/>
    </row>
    <row r="2" spans="1:10" ht="16" x14ac:dyDescent="0.2">
      <c r="A2" s="11" t="s">
        <v>21</v>
      </c>
      <c r="B2" s="11" t="s">
        <v>6</v>
      </c>
    </row>
    <row r="3" spans="1:10" ht="16" x14ac:dyDescent="0.2">
      <c r="A3" s="11" t="s">
        <v>24</v>
      </c>
      <c r="B3" s="11" t="s">
        <v>5</v>
      </c>
      <c r="D3" s="46"/>
      <c r="E3" s="15"/>
    </row>
    <row r="4" spans="1:10" ht="16" x14ac:dyDescent="0.2">
      <c r="A4" s="13" t="s">
        <v>24</v>
      </c>
      <c r="B4" s="13" t="s">
        <v>23</v>
      </c>
      <c r="D4" s="46"/>
      <c r="E4" s="15"/>
    </row>
    <row r="5" spans="1:10" ht="16" x14ac:dyDescent="0.2">
      <c r="A5" s="12" t="s">
        <v>64</v>
      </c>
      <c r="B5" s="12" t="s">
        <v>18</v>
      </c>
      <c r="D5" s="46"/>
      <c r="E5" s="4"/>
    </row>
    <row r="6" spans="1:10" ht="32" x14ac:dyDescent="0.2">
      <c r="A6" s="14" t="s">
        <v>2</v>
      </c>
      <c r="B6" s="13" t="s">
        <v>35</v>
      </c>
      <c r="D6" s="46"/>
      <c r="E6" s="49" t="s">
        <v>118</v>
      </c>
      <c r="F6" s="49" t="s">
        <v>84</v>
      </c>
      <c r="G6" s="49" t="s">
        <v>85</v>
      </c>
      <c r="I6" s="49" t="s">
        <v>116</v>
      </c>
      <c r="J6" s="49" t="s">
        <v>117</v>
      </c>
    </row>
    <row r="7" spans="1:10" ht="16" x14ac:dyDescent="0.2">
      <c r="A7" s="9" t="s">
        <v>61</v>
      </c>
      <c r="B7" s="9" t="s">
        <v>30</v>
      </c>
      <c r="D7" s="46" t="s">
        <v>50</v>
      </c>
      <c r="E7" s="50">
        <v>45929</v>
      </c>
      <c r="F7" s="51">
        <v>45936</v>
      </c>
      <c r="G7" s="51">
        <v>45936</v>
      </c>
      <c r="I7" s="50">
        <v>45530</v>
      </c>
      <c r="J7" s="50">
        <v>45593</v>
      </c>
    </row>
    <row r="8" spans="1:10" ht="16" x14ac:dyDescent="0.2">
      <c r="A8" s="61" t="s">
        <v>98</v>
      </c>
      <c r="B8" s="13" t="s">
        <v>106</v>
      </c>
      <c r="D8" s="46" t="s">
        <v>51</v>
      </c>
      <c r="E8" s="50">
        <v>46145</v>
      </c>
      <c r="F8" s="51">
        <v>46117</v>
      </c>
      <c r="G8" s="51">
        <v>46131</v>
      </c>
      <c r="I8" s="50">
        <v>45732</v>
      </c>
      <c r="J8" s="50">
        <v>45795</v>
      </c>
    </row>
    <row r="9" spans="1:10" ht="16" x14ac:dyDescent="0.2">
      <c r="A9" s="61" t="s">
        <v>16</v>
      </c>
      <c r="B9" s="13" t="s">
        <v>107</v>
      </c>
      <c r="D9" s="46" t="s">
        <v>93</v>
      </c>
      <c r="E9" s="55">
        <f>2+2+1+2</f>
        <v>7</v>
      </c>
      <c r="F9" s="55">
        <f>(F8-F7+1)/7*5/52</f>
        <v>2.5</v>
      </c>
      <c r="G9" s="55">
        <f>(G8-G7+1)/7*5/52</f>
        <v>2.6923076923076925</v>
      </c>
      <c r="I9" s="55">
        <v>5</v>
      </c>
      <c r="J9" s="55">
        <v>5</v>
      </c>
    </row>
    <row r="10" spans="1:10" ht="16" x14ac:dyDescent="0.2">
      <c r="A10" s="14" t="s">
        <v>70</v>
      </c>
      <c r="B10" s="14" t="s">
        <v>17</v>
      </c>
      <c r="D10" s="46"/>
      <c r="E10" s="55"/>
      <c r="F10" s="57"/>
      <c r="G10" s="57"/>
      <c r="I10" s="55"/>
      <c r="J10" s="55"/>
    </row>
    <row r="11" spans="1:10" ht="16" x14ac:dyDescent="0.2">
      <c r="A11" s="14" t="s">
        <v>74</v>
      </c>
      <c r="B11" s="13" t="s">
        <v>69</v>
      </c>
      <c r="D11" s="46" t="s">
        <v>76</v>
      </c>
      <c r="E11" s="55">
        <f>(E8-E7+1)/7-E9</f>
        <v>24</v>
      </c>
      <c r="F11" s="55">
        <f>(F8-F7+1)/7-F9</f>
        <v>23.5</v>
      </c>
      <c r="G11" s="55">
        <f>(G8-G7+1)/7-G9</f>
        <v>25.307692307692307</v>
      </c>
      <c r="I11" s="55">
        <f>(I8-I7+1)/7-I9</f>
        <v>24</v>
      </c>
      <c r="J11" s="55">
        <f>(J8-J7+1)/7-J9</f>
        <v>24</v>
      </c>
    </row>
    <row r="12" spans="1:10" ht="16" x14ac:dyDescent="0.2">
      <c r="A12" s="9" t="s">
        <v>74</v>
      </c>
      <c r="B12" s="9" t="s">
        <v>26</v>
      </c>
    </row>
    <row r="13" spans="1:10" ht="16" x14ac:dyDescent="0.2">
      <c r="A13" s="60" t="s">
        <v>89</v>
      </c>
      <c r="B13" s="13" t="s">
        <v>72</v>
      </c>
    </row>
    <row r="14" spans="1:10" ht="16" x14ac:dyDescent="0.2">
      <c r="A14" s="12" t="s">
        <v>65</v>
      </c>
      <c r="B14" s="12" t="s">
        <v>19</v>
      </c>
    </row>
    <row r="15" spans="1:10" ht="17.5" customHeight="1" x14ac:dyDescent="0.2">
      <c r="A15" s="9" t="s">
        <v>109</v>
      </c>
      <c r="B15" s="9" t="s">
        <v>87</v>
      </c>
    </row>
    <row r="16" spans="1:10" ht="16" x14ac:dyDescent="0.2">
      <c r="A16" s="11" t="s">
        <v>32</v>
      </c>
      <c r="B16" s="11" t="s">
        <v>20</v>
      </c>
    </row>
  </sheetData>
  <printOptions horizontalCentered="1" vertic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commun</vt:lpstr>
      <vt:lpstr>MSCI-ID</vt:lpstr>
      <vt:lpstr>MSCI-IG</vt:lpstr>
      <vt:lpstr>MSCI-IM</vt:lpstr>
      <vt:lpstr>MSCI-T</vt:lpstr>
      <vt:lpstr>MSCI-IG 2026</vt:lpstr>
      <vt:lpstr>commun!Zone_d_impression</vt:lpstr>
      <vt:lpstr>'MSCI-ID'!Zone_d_impression</vt:lpstr>
      <vt:lpstr>'MSCI-IG'!Zone_d_impression</vt:lpstr>
      <vt:lpstr>'MSCI-IG 2026'!Zone_d_impression</vt:lpstr>
      <vt:lpstr>'MSCI-IM'!Zone_d_impression</vt:lpstr>
      <vt:lpstr>'MSCI-T'!Zone_d_impression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Goss</dc:creator>
  <cp:lastModifiedBy>Dutruy Florence</cp:lastModifiedBy>
  <cp:lastPrinted>2025-06-11T16:01:25Z</cp:lastPrinted>
  <dcterms:created xsi:type="dcterms:W3CDTF">2023-08-28T07:29:26Z</dcterms:created>
  <dcterms:modified xsi:type="dcterms:W3CDTF">2025-06-20T08:20:36Z</dcterms:modified>
</cp:coreProperties>
</file>